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1544" documentId="8_{C31CFE84-99B9-4225-A576-9BA754FB7F17}" xr6:coauthVersionLast="47" xr6:coauthVersionMax="47" xr10:uidLastSave="{ED6E0A03-6C59-4451-A66D-B123693C53B3}"/>
  <bookViews>
    <workbookView xWindow="28680" yWindow="-120" windowWidth="29040" windowHeight="15720" xr2:uid="{479BFD07-5F9E-4764-A2B4-8E8795D5EF58}"/>
  </bookViews>
  <sheets>
    <sheet name="B16" sheetId="1" r:id="rId1"/>
    <sheet name="Hoja1" sheetId="2" r:id="rId2"/>
  </sheets>
  <definedNames>
    <definedName name="_xlnm.Print_Area" localSheetId="0">'B16'!$A$1:$K$19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  <c r="I7" i="1" l="1"/>
  <c r="V6" i="1" l="1"/>
  <c r="O5" i="1"/>
  <c r="O4" i="1"/>
  <c r="O3" i="1"/>
  <c r="V5" i="1"/>
  <c r="O6" i="1"/>
  <c r="O2" i="1"/>
  <c r="V4" i="1"/>
  <c r="V3" i="1"/>
  <c r="V2" i="1"/>
  <c r="K7" i="1"/>
  <c r="C3" i="2"/>
  <c r="C4" i="2"/>
  <c r="C5" i="2"/>
  <c r="C6" i="2"/>
  <c r="C7" i="2"/>
  <c r="C8" i="2"/>
  <c r="C9" i="2"/>
  <c r="C10" i="2"/>
  <c r="C11" i="2"/>
  <c r="C2" i="2"/>
  <c r="D3" i="2"/>
  <c r="D4" i="2"/>
  <c r="D5" i="2"/>
  <c r="D6" i="2"/>
  <c r="D7" i="2"/>
  <c r="D8" i="2"/>
  <c r="D9" i="2"/>
  <c r="D10" i="2"/>
  <c r="D11" i="2"/>
  <c r="D2" i="2"/>
  <c r="I6" i="1" l="1"/>
  <c r="I3" i="1" l="1"/>
  <c r="I4" i="1"/>
  <c r="I5" i="1"/>
  <c r="I8" i="1"/>
  <c r="I9" i="1"/>
  <c r="I10" i="1"/>
  <c r="I11" i="1"/>
  <c r="I12" i="1"/>
  <c r="I13" i="1"/>
  <c r="I14" i="1"/>
  <c r="I15" i="1"/>
  <c r="I16" i="1"/>
  <c r="I17" i="1"/>
  <c r="I18" i="1"/>
  <c r="I19" i="1"/>
  <c r="I2" i="1"/>
  <c r="N5" i="1" l="1"/>
  <c r="N2" i="1"/>
  <c r="U6" i="1"/>
  <c r="W6" i="1" s="1"/>
  <c r="N6" i="1"/>
  <c r="R6" i="1" s="1"/>
  <c r="U5" i="1"/>
  <c r="W5" i="1" s="1"/>
  <c r="U4" i="1"/>
  <c r="W4" i="1" s="1"/>
  <c r="N4" i="1"/>
  <c r="U2" i="1"/>
  <c r="W2" i="1" s="1"/>
  <c r="R2" i="1"/>
  <c r="U3" i="1"/>
  <c r="W3" i="1" s="1"/>
  <c r="N3" i="1"/>
  <c r="K9" i="1"/>
  <c r="K14" i="1"/>
  <c r="K8" i="1"/>
  <c r="K19" i="1"/>
  <c r="K6" i="1"/>
  <c r="K11" i="1"/>
  <c r="K17" i="1"/>
  <c r="K4" i="1"/>
  <c r="K16" i="1"/>
  <c r="K3" i="1"/>
  <c r="K15" i="1"/>
  <c r="K18" i="1"/>
  <c r="K5" i="1"/>
  <c r="K2" i="1"/>
  <c r="K13" i="1"/>
  <c r="K12" i="1"/>
  <c r="K10" i="1"/>
  <c r="R5" i="1" l="1"/>
  <c r="R3" i="1"/>
  <c r="R4" i="1"/>
</calcChain>
</file>

<file path=xl/sharedStrings.xml><?xml version="1.0" encoding="utf-8"?>
<sst xmlns="http://schemas.openxmlformats.org/spreadsheetml/2006/main" count="95" uniqueCount="53">
  <si>
    <t>Punto de Medición</t>
  </si>
  <si>
    <t>Fecha</t>
  </si>
  <si>
    <t>SERVICIO</t>
  </si>
  <si>
    <t>TIPO BUS</t>
  </si>
  <si>
    <t>HORA</t>
  </si>
  <si>
    <t>PATENTE</t>
  </si>
  <si>
    <t>CAP. OFRECIDA</t>
  </si>
  <si>
    <t>OCUPACIÓN</t>
  </si>
  <si>
    <t>CARGA</t>
  </si>
  <si>
    <t>Hora Movil</t>
  </si>
  <si>
    <t>Cap. Ofrecida</t>
  </si>
  <si>
    <t>Ocupación</t>
  </si>
  <si>
    <t>%Contrato</t>
  </si>
  <si>
    <t>%Carga</t>
  </si>
  <si>
    <t>4C</t>
  </si>
  <si>
    <t>16:30 a 16:59</t>
  </si>
  <si>
    <t>16:30 a 17:29</t>
  </si>
  <si>
    <t>5A</t>
  </si>
  <si>
    <t>17:00 a 17:29</t>
  </si>
  <si>
    <t>17:00 a 17:59</t>
  </si>
  <si>
    <t>17:30 a 17:59</t>
  </si>
  <si>
    <t>17:30 a 18:29</t>
  </si>
  <si>
    <t>18:00 a 18:29</t>
  </si>
  <si>
    <t>18:00 a 18:59</t>
  </si>
  <si>
    <t>18:30 a 18:59</t>
  </si>
  <si>
    <t>18:30 a 19:29</t>
  </si>
  <si>
    <t>4A</t>
  </si>
  <si>
    <t>4B</t>
  </si>
  <si>
    <t>Factor</t>
  </si>
  <si>
    <t>Bus Tipo C</t>
  </si>
  <si>
    <t>Bus Tipo B</t>
  </si>
  <si>
    <t>BUS</t>
  </si>
  <si>
    <t>1A</t>
  </si>
  <si>
    <t>1B</t>
  </si>
  <si>
    <t>5B</t>
  </si>
  <si>
    <t>PX</t>
  </si>
  <si>
    <t>EIM Pza. Norte</t>
  </si>
  <si>
    <t>B16</t>
  </si>
  <si>
    <t>STHB29</t>
  </si>
  <si>
    <t>STHR72</t>
  </si>
  <si>
    <t>STHK39</t>
  </si>
  <si>
    <t>LDJP70</t>
  </si>
  <si>
    <t>TXZH25</t>
  </si>
  <si>
    <t>STHK27</t>
  </si>
  <si>
    <t>STHP97</t>
  </si>
  <si>
    <t>STHF88</t>
  </si>
  <si>
    <t>LDJW46</t>
  </si>
  <si>
    <t>STHK69</t>
  </si>
  <si>
    <t>STHR80</t>
  </si>
  <si>
    <t>STHJ81</t>
  </si>
  <si>
    <t>TXZH31</t>
  </si>
  <si>
    <t>STHK13</t>
  </si>
  <si>
    <t>STHK28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</si>
</sst>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0" fillId="0" borderId="0" xfId="1" applyFon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B16</a:t>
            </a:r>
          </a:p>
        </c:rich>
      </c:tx>
      <c:layout>
        <c:manualLayout>
          <c:xMode val="edge"/>
          <c:yMode val="edge"/>
          <c:x val="0.39268404365693482"/>
          <c:y val="2.48909932767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'B16'!$N$1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'B16'!$M$2:$M$6</c:f>
              <c:strCache>
                <c:ptCount val="5"/>
                <c:pt idx="0">
                  <c:v>16:30 a 16:59</c:v>
                </c:pt>
                <c:pt idx="1">
                  <c:v>17:00 a 17:29</c:v>
                </c:pt>
                <c:pt idx="2">
                  <c:v>17:30 a 17:59</c:v>
                </c:pt>
                <c:pt idx="3">
                  <c:v>18:00 a 18:29</c:v>
                </c:pt>
                <c:pt idx="4">
                  <c:v>18:30 a 18:59</c:v>
                </c:pt>
              </c:strCache>
            </c:strRef>
          </c:cat>
          <c:val>
            <c:numRef>
              <c:f>'B16'!$N$2:$N$6</c:f>
              <c:numCache>
                <c:formatCode>0</c:formatCode>
                <c:ptCount val="5"/>
                <c:pt idx="0">
                  <c:v>270</c:v>
                </c:pt>
                <c:pt idx="1">
                  <c:v>540</c:v>
                </c:pt>
                <c:pt idx="2">
                  <c:v>180</c:v>
                </c:pt>
                <c:pt idx="3">
                  <c:v>360</c:v>
                </c:pt>
                <c:pt idx="4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'B16'!$O$1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'B16'!$M$2:$M$6</c:f>
              <c:strCache>
                <c:ptCount val="5"/>
                <c:pt idx="0">
                  <c:v>16:30 a 16:59</c:v>
                </c:pt>
                <c:pt idx="1">
                  <c:v>17:00 a 17:29</c:v>
                </c:pt>
                <c:pt idx="2">
                  <c:v>17:30 a 17:59</c:v>
                </c:pt>
                <c:pt idx="3">
                  <c:v>18:00 a 18:29</c:v>
                </c:pt>
                <c:pt idx="4">
                  <c:v>18:30 a 18:59</c:v>
                </c:pt>
              </c:strCache>
            </c:strRef>
          </c:cat>
          <c:val>
            <c:numRef>
              <c:f>'B16'!$O$2:$O$6</c:f>
              <c:numCache>
                <c:formatCode>0</c:formatCode>
                <c:ptCount val="5"/>
                <c:pt idx="0">
                  <c:v>161</c:v>
                </c:pt>
                <c:pt idx="1">
                  <c:v>229</c:v>
                </c:pt>
                <c:pt idx="2">
                  <c:v>55</c:v>
                </c:pt>
                <c:pt idx="3">
                  <c:v>96</c:v>
                </c:pt>
                <c:pt idx="4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FA-4640-B597-40FA2915C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'B16'!$R$1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'B16'!$M$2:$M$6</c:f>
              <c:strCache>
                <c:ptCount val="5"/>
                <c:pt idx="0">
                  <c:v>16:30 a 16:59</c:v>
                </c:pt>
                <c:pt idx="1">
                  <c:v>17:00 a 17:29</c:v>
                </c:pt>
                <c:pt idx="2">
                  <c:v>17:30 a 17:59</c:v>
                </c:pt>
                <c:pt idx="3">
                  <c:v>18:00 a 18:29</c:v>
                </c:pt>
                <c:pt idx="4">
                  <c:v>18:30 a 18:59</c:v>
                </c:pt>
              </c:strCache>
            </c:strRef>
          </c:cat>
          <c:val>
            <c:numRef>
              <c:f>'B16'!$R$2:$R$6</c:f>
              <c:numCache>
                <c:formatCode>0.0%</c:formatCode>
                <c:ptCount val="5"/>
                <c:pt idx="0">
                  <c:v>0.59629629629629632</c:v>
                </c:pt>
                <c:pt idx="1">
                  <c:v>0.42407407407407405</c:v>
                </c:pt>
                <c:pt idx="2">
                  <c:v>0.30555555555555558</c:v>
                </c:pt>
                <c:pt idx="3">
                  <c:v>0.26666666666666666</c:v>
                </c:pt>
                <c:pt idx="4">
                  <c:v>0.22222222222222221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FA-4640-B597-40FA2915C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460736"/>
        <c:axId val="1152372416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15237241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52460736"/>
        <c:crosses val="max"/>
        <c:crossBetween val="between"/>
      </c:valAx>
      <c:catAx>
        <c:axId val="1152460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2372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B16</a:t>
            </a:r>
          </a:p>
        </c:rich>
      </c:tx>
      <c:layout>
        <c:manualLayout>
          <c:xMode val="edge"/>
          <c:yMode val="edge"/>
          <c:x val="0.3654228282532837"/>
          <c:y val="3.64884929729371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'B16'!$U$1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'B16'!$T$2:$T$6</c:f>
              <c:strCache>
                <c:ptCount val="5"/>
                <c:pt idx="0">
                  <c:v>16:30 a 17:29</c:v>
                </c:pt>
                <c:pt idx="1">
                  <c:v>17:00 a 17:59</c:v>
                </c:pt>
                <c:pt idx="2">
                  <c:v>17:30 a 18:29</c:v>
                </c:pt>
                <c:pt idx="3">
                  <c:v>18:00 a 18:59</c:v>
                </c:pt>
                <c:pt idx="4">
                  <c:v>18:30 a 19:29</c:v>
                </c:pt>
              </c:strCache>
            </c:strRef>
          </c:cat>
          <c:val>
            <c:numRef>
              <c:f>'B16'!$U$2:$U$6</c:f>
              <c:numCache>
                <c:formatCode>General</c:formatCode>
                <c:ptCount val="5"/>
                <c:pt idx="0">
                  <c:v>810</c:v>
                </c:pt>
                <c:pt idx="1">
                  <c:v>720</c:v>
                </c:pt>
                <c:pt idx="2">
                  <c:v>450</c:v>
                </c:pt>
                <c:pt idx="3">
                  <c:v>630</c:v>
                </c:pt>
                <c:pt idx="4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F-41D4-8A00-497A7C3B697A}"/>
            </c:ext>
          </c:extLst>
        </c:ser>
        <c:ser>
          <c:idx val="1"/>
          <c:order val="1"/>
          <c:tx>
            <c:strRef>
              <c:f>'B16'!$V$1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'B16'!$T$2:$T$6</c:f>
              <c:strCache>
                <c:ptCount val="5"/>
                <c:pt idx="0">
                  <c:v>16:30 a 17:29</c:v>
                </c:pt>
                <c:pt idx="1">
                  <c:v>17:00 a 17:59</c:v>
                </c:pt>
                <c:pt idx="2">
                  <c:v>17:30 a 18:29</c:v>
                </c:pt>
                <c:pt idx="3">
                  <c:v>18:00 a 18:59</c:v>
                </c:pt>
                <c:pt idx="4">
                  <c:v>18:30 a 19:29</c:v>
                </c:pt>
              </c:strCache>
            </c:strRef>
          </c:cat>
          <c:val>
            <c:numRef>
              <c:f>'B16'!$V$2:$V$6</c:f>
              <c:numCache>
                <c:formatCode>General</c:formatCode>
                <c:ptCount val="5"/>
                <c:pt idx="0">
                  <c:v>390</c:v>
                </c:pt>
                <c:pt idx="1">
                  <c:v>284</c:v>
                </c:pt>
                <c:pt idx="2">
                  <c:v>120</c:v>
                </c:pt>
                <c:pt idx="3">
                  <c:v>145</c:v>
                </c:pt>
                <c:pt idx="4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863455"/>
        <c:axId val="1224855775"/>
      </c:lineChart>
      <c:lineChart>
        <c:grouping val="standard"/>
        <c:varyColors val="0"/>
        <c:ser>
          <c:idx val="2"/>
          <c:order val="2"/>
          <c:tx>
            <c:strRef>
              <c:f>'B16'!$W$1</c:f>
              <c:strCache>
                <c:ptCount val="1"/>
                <c:pt idx="0">
                  <c:v>%Carga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'B16'!$T$2:$T$6</c:f>
              <c:strCache>
                <c:ptCount val="5"/>
                <c:pt idx="0">
                  <c:v>16:30 a 17:29</c:v>
                </c:pt>
                <c:pt idx="1">
                  <c:v>17:00 a 17:59</c:v>
                </c:pt>
                <c:pt idx="2">
                  <c:v>17:30 a 18:29</c:v>
                </c:pt>
                <c:pt idx="3">
                  <c:v>18:00 a 18:59</c:v>
                </c:pt>
                <c:pt idx="4">
                  <c:v>18:30 a 19:29</c:v>
                </c:pt>
              </c:strCache>
            </c:strRef>
          </c:cat>
          <c:val>
            <c:numRef>
              <c:f>'B16'!$W$2:$W$6</c:f>
              <c:numCache>
                <c:formatCode>0%</c:formatCode>
                <c:ptCount val="5"/>
                <c:pt idx="0">
                  <c:v>0.48148148148148145</c:v>
                </c:pt>
                <c:pt idx="1">
                  <c:v>0.39444444444444443</c:v>
                </c:pt>
                <c:pt idx="2">
                  <c:v>0.26666666666666666</c:v>
                </c:pt>
                <c:pt idx="3">
                  <c:v>0.23015873015873015</c:v>
                </c:pt>
                <c:pt idx="4">
                  <c:v>0.22222222222222221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FF-41D4-8A00-497A7C3B6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714543"/>
        <c:axId val="1161719343"/>
      </c:lineChart>
      <c:catAx>
        <c:axId val="1224863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55775"/>
        <c:crosses val="autoZero"/>
        <c:auto val="1"/>
        <c:lblAlgn val="ctr"/>
        <c:lblOffset val="100"/>
        <c:noMultiLvlLbl val="0"/>
      </c:catAx>
      <c:valAx>
        <c:axId val="122485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24863455"/>
        <c:crosses val="autoZero"/>
        <c:crossBetween val="between"/>
      </c:valAx>
      <c:valAx>
        <c:axId val="1161719343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1714543"/>
        <c:crosses val="max"/>
        <c:crossBetween val="between"/>
      </c:valAx>
      <c:catAx>
        <c:axId val="11617145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1719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116542</xdr:colOff>
      <xdr:row>8</xdr:row>
      <xdr:rowOff>33219</xdr:rowOff>
    </xdr:from>
    <xdr:to>
      <xdr:col>18</xdr:col>
      <xdr:colOff>25588</xdr:colOff>
      <xdr:row>23</xdr:row>
      <xdr:rowOff>47999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320114</xdr:colOff>
      <xdr:row>7</xdr:row>
      <xdr:rowOff>64060</xdr:rowOff>
    </xdr:from>
    <xdr:to>
      <xdr:col>24</xdr:col>
      <xdr:colOff>425823</xdr:colOff>
      <xdr:row>23</xdr:row>
      <xdr:rowOff>92822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595A45F-63FB-4F70-95F8-2457D0BF9F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W33"/>
  <sheetViews>
    <sheetView tabSelected="1" zoomScale="85" zoomScaleNormal="85" workbookViewId="0">
      <selection activeCell="K21" sqref="K21"/>
    </sheetView>
  </sheetViews>
  <sheetFormatPr baseColWidth="10" defaultColWidth="11.453125" defaultRowHeight="14.5" x14ac:dyDescent="0.35"/>
  <cols>
    <col min="1" max="1" width="3.453125" bestFit="1" customWidth="1"/>
    <col min="2" max="2" width="26.1796875" bestFit="1" customWidth="1"/>
    <col min="3" max="3" width="13.1796875" bestFit="1" customWidth="1"/>
    <col min="4" max="4" width="9.54296875" bestFit="1" customWidth="1"/>
    <col min="5" max="5" width="9.81640625" bestFit="1" customWidth="1"/>
    <col min="6" max="6" width="7.81640625" bestFit="1" customWidth="1"/>
    <col min="7" max="7" width="9.453125" bestFit="1" customWidth="1"/>
    <col min="8" max="8" width="10.453125" customWidth="1"/>
    <col min="9" max="11" width="15.54296875" customWidth="1"/>
    <col min="12" max="12" width="4.453125" customWidth="1"/>
    <col min="13" max="13" width="14" bestFit="1" customWidth="1"/>
    <col min="14" max="14" width="14.453125" style="5" bestFit="1" customWidth="1"/>
    <col min="15" max="15" width="12" style="5" bestFit="1" customWidth="1"/>
    <col min="16" max="16" width="12" style="5" customWidth="1"/>
    <col min="17" max="17" width="11.453125" style="5"/>
    <col min="19" max="19" width="6.54296875" customWidth="1"/>
    <col min="20" max="20" width="11.81640625" bestFit="1" customWidth="1"/>
    <col min="21" max="21" width="12.54296875" bestFit="1" customWidth="1"/>
  </cols>
  <sheetData>
    <row r="1" spans="1:23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9" t="s">
        <v>35</v>
      </c>
      <c r="I1" s="7" t="s">
        <v>6</v>
      </c>
      <c r="J1" s="7" t="s">
        <v>7</v>
      </c>
      <c r="K1" s="7" t="s">
        <v>8</v>
      </c>
      <c r="M1" s="10" t="s">
        <v>9</v>
      </c>
      <c r="N1" s="10" t="s">
        <v>10</v>
      </c>
      <c r="O1" s="10" t="s">
        <v>11</v>
      </c>
      <c r="P1" s="11">
        <v>1</v>
      </c>
      <c r="Q1" s="10" t="s">
        <v>12</v>
      </c>
      <c r="R1" s="10" t="s">
        <v>13</v>
      </c>
      <c r="T1" s="14" t="s">
        <v>9</v>
      </c>
      <c r="U1" s="14" t="s">
        <v>10</v>
      </c>
      <c r="V1" s="14" t="s">
        <v>11</v>
      </c>
      <c r="W1" s="14" t="s">
        <v>13</v>
      </c>
    </row>
    <row r="2" spans="1:23" x14ac:dyDescent="0.35">
      <c r="A2">
        <v>1</v>
      </c>
      <c r="B2" s="2" t="s">
        <v>36</v>
      </c>
      <c r="C2" s="3">
        <v>45951</v>
      </c>
      <c r="D2" s="2" t="s">
        <v>37</v>
      </c>
      <c r="E2" s="2">
        <v>2</v>
      </c>
      <c r="F2" s="24">
        <v>0.7944444444444444</v>
      </c>
      <c r="G2" s="2" t="s">
        <v>39</v>
      </c>
      <c r="H2" s="23">
        <v>58</v>
      </c>
      <c r="I2" s="2">
        <f>VLOOKUP(E2,Hoja1!E:F,2,FALSE)</f>
        <v>90</v>
      </c>
      <c r="J2" s="13">
        <f>H2</f>
        <v>58</v>
      </c>
      <c r="K2" s="8">
        <f>J2/I2</f>
        <v>0.64444444444444449</v>
      </c>
      <c r="M2" s="2" t="s">
        <v>15</v>
      </c>
      <c r="N2" s="13">
        <f>SUM(I2:I4)</f>
        <v>270</v>
      </c>
      <c r="O2" s="13">
        <f>SUM(J2:J4)</f>
        <v>161</v>
      </c>
      <c r="P2" s="8">
        <v>1</v>
      </c>
      <c r="Q2" s="9">
        <v>0.85</v>
      </c>
      <c r="R2" s="9">
        <f>O2/N2</f>
        <v>0.59629629629629632</v>
      </c>
      <c r="T2" s="2" t="s">
        <v>16</v>
      </c>
      <c r="U2" s="15">
        <f>SUM(I2:I10)</f>
        <v>810</v>
      </c>
      <c r="V2" s="15">
        <f>SUM(J2:J10)</f>
        <v>390</v>
      </c>
      <c r="W2" s="16">
        <f>V2/U2</f>
        <v>0.48148148148148145</v>
      </c>
    </row>
    <row r="3" spans="1:23" x14ac:dyDescent="0.35">
      <c r="A3">
        <v>2</v>
      </c>
      <c r="B3" s="2" t="s">
        <v>36</v>
      </c>
      <c r="C3" s="3">
        <v>45951</v>
      </c>
      <c r="D3" s="2" t="s">
        <v>37</v>
      </c>
      <c r="E3" s="2">
        <v>2</v>
      </c>
      <c r="F3" s="24">
        <v>0.79861111111111116</v>
      </c>
      <c r="G3" s="2" t="s">
        <v>40</v>
      </c>
      <c r="H3" s="23">
        <v>54</v>
      </c>
      <c r="I3" s="2">
        <f>VLOOKUP(E3,Hoja1!E:F,2,FALSE)</f>
        <v>90</v>
      </c>
      <c r="J3" s="13">
        <f t="shared" ref="J3:J19" si="0">H3</f>
        <v>54</v>
      </c>
      <c r="K3" s="8">
        <f t="shared" ref="K3:K20" si="1">J3/I3</f>
        <v>0.6</v>
      </c>
      <c r="M3" s="2" t="s">
        <v>18</v>
      </c>
      <c r="N3" s="13">
        <f>SUM(I5:I10)</f>
        <v>540</v>
      </c>
      <c r="O3" s="13">
        <f>SUM(J5:J10)</f>
        <v>229</v>
      </c>
      <c r="P3" s="8">
        <v>1</v>
      </c>
      <c r="Q3" s="9">
        <v>0.85</v>
      </c>
      <c r="R3" s="9">
        <f>O3/N3</f>
        <v>0.42407407407407405</v>
      </c>
      <c r="T3" s="2" t="s">
        <v>19</v>
      </c>
      <c r="U3" s="15">
        <f>SUM(I5:I12)</f>
        <v>720</v>
      </c>
      <c r="V3" s="15">
        <f>SUM(J5:J12)</f>
        <v>284</v>
      </c>
      <c r="W3" s="16">
        <f t="shared" ref="W3:W6" si="2">V3/U3</f>
        <v>0.39444444444444443</v>
      </c>
    </row>
    <row r="4" spans="1:23" x14ac:dyDescent="0.35">
      <c r="A4">
        <v>3</v>
      </c>
      <c r="B4" s="2" t="s">
        <v>36</v>
      </c>
      <c r="C4" s="3">
        <v>45951</v>
      </c>
      <c r="D4" s="2" t="s">
        <v>37</v>
      </c>
      <c r="E4" s="2">
        <v>2</v>
      </c>
      <c r="F4" s="24">
        <v>0.80625000000000002</v>
      </c>
      <c r="G4" s="2" t="s">
        <v>41</v>
      </c>
      <c r="H4" s="23">
        <v>49</v>
      </c>
      <c r="I4" s="2">
        <f>VLOOKUP(E4,Hoja1!E:F,2,FALSE)</f>
        <v>90</v>
      </c>
      <c r="J4" s="13">
        <f t="shared" si="0"/>
        <v>49</v>
      </c>
      <c r="K4" s="8">
        <f t="shared" si="1"/>
        <v>0.5444444444444444</v>
      </c>
      <c r="M4" s="2" t="s">
        <v>20</v>
      </c>
      <c r="N4" s="13">
        <f>SUM(I11:I12)</f>
        <v>180</v>
      </c>
      <c r="O4" s="13">
        <f>SUM(J11:J12)</f>
        <v>55</v>
      </c>
      <c r="P4" s="8">
        <v>1</v>
      </c>
      <c r="Q4" s="9">
        <v>0.85</v>
      </c>
      <c r="R4" s="9">
        <f>O4/N4</f>
        <v>0.30555555555555558</v>
      </c>
      <c r="T4" s="2" t="s">
        <v>21</v>
      </c>
      <c r="U4" s="15">
        <f>SUM(I11:I15)</f>
        <v>450</v>
      </c>
      <c r="V4" s="15">
        <f>SUM(J11:J15)</f>
        <v>120</v>
      </c>
      <c r="W4" s="16">
        <f t="shared" si="2"/>
        <v>0.26666666666666666</v>
      </c>
    </row>
    <row r="5" spans="1:23" x14ac:dyDescent="0.35">
      <c r="A5">
        <v>4</v>
      </c>
      <c r="B5" s="2" t="s">
        <v>36</v>
      </c>
      <c r="C5" s="3">
        <v>45951</v>
      </c>
      <c r="D5" s="2" t="s">
        <v>37</v>
      </c>
      <c r="E5" s="2">
        <v>2</v>
      </c>
      <c r="F5" s="24">
        <v>0.81388888888888888</v>
      </c>
      <c r="G5" s="2" t="s">
        <v>42</v>
      </c>
      <c r="H5" s="23">
        <v>44</v>
      </c>
      <c r="I5" s="2">
        <f>VLOOKUP(E5,Hoja1!E:F,2,FALSE)</f>
        <v>90</v>
      </c>
      <c r="J5" s="13">
        <f t="shared" si="0"/>
        <v>44</v>
      </c>
      <c r="K5" s="8">
        <f t="shared" si="1"/>
        <v>0.48888888888888887</v>
      </c>
      <c r="M5" s="2" t="s">
        <v>22</v>
      </c>
      <c r="N5" s="13">
        <f>SUM(I12:I15)</f>
        <v>360</v>
      </c>
      <c r="O5" s="13">
        <f>SUM(J12:J15)</f>
        <v>96</v>
      </c>
      <c r="P5" s="8">
        <v>1</v>
      </c>
      <c r="Q5" s="9">
        <v>0.85</v>
      </c>
      <c r="R5" s="9">
        <f>O5/N5</f>
        <v>0.26666666666666666</v>
      </c>
      <c r="T5" s="2" t="s">
        <v>23</v>
      </c>
      <c r="U5" s="15">
        <f>SUM(I13:I19)</f>
        <v>630</v>
      </c>
      <c r="V5" s="15">
        <f>SUM(J13:J19)</f>
        <v>145</v>
      </c>
      <c r="W5" s="16">
        <f t="shared" si="2"/>
        <v>0.23015873015873015</v>
      </c>
    </row>
    <row r="6" spans="1:23" x14ac:dyDescent="0.35">
      <c r="A6">
        <v>5</v>
      </c>
      <c r="B6" s="2" t="s">
        <v>36</v>
      </c>
      <c r="C6" s="3">
        <v>45951</v>
      </c>
      <c r="D6" s="2" t="s">
        <v>37</v>
      </c>
      <c r="E6" s="2">
        <v>2</v>
      </c>
      <c r="F6" s="24">
        <v>0.82291666666666663</v>
      </c>
      <c r="G6" s="2" t="s">
        <v>38</v>
      </c>
      <c r="H6" s="23">
        <v>52</v>
      </c>
      <c r="I6" s="2">
        <f>VLOOKUP(E6,Hoja1!E:F,2,FALSE)</f>
        <v>90</v>
      </c>
      <c r="J6" s="13">
        <f t="shared" si="0"/>
        <v>52</v>
      </c>
      <c r="K6" s="8">
        <f t="shared" si="1"/>
        <v>0.57777777777777772</v>
      </c>
      <c r="M6" s="2" t="s">
        <v>24</v>
      </c>
      <c r="N6" s="13">
        <f>SUM(I16:I19)</f>
        <v>360</v>
      </c>
      <c r="O6" s="13">
        <f>SUM(J16:J19)</f>
        <v>80</v>
      </c>
      <c r="P6" s="8">
        <v>1</v>
      </c>
      <c r="Q6" s="9">
        <v>0.85</v>
      </c>
      <c r="R6" s="9">
        <f t="shared" ref="R6" si="3">O6/N6</f>
        <v>0.22222222222222221</v>
      </c>
      <c r="T6" s="2" t="s">
        <v>25</v>
      </c>
      <c r="U6" s="15">
        <f>SUM(I16:I24)</f>
        <v>360</v>
      </c>
      <c r="V6" s="15">
        <f>SUM(J16:J24)</f>
        <v>80</v>
      </c>
      <c r="W6" s="16">
        <f t="shared" si="2"/>
        <v>0.22222222222222221</v>
      </c>
    </row>
    <row r="7" spans="1:23" x14ac:dyDescent="0.35">
      <c r="A7">
        <v>6</v>
      </c>
      <c r="B7" s="2" t="s">
        <v>36</v>
      </c>
      <c r="C7" s="3">
        <v>45951</v>
      </c>
      <c r="D7" s="2" t="s">
        <v>37</v>
      </c>
      <c r="E7" s="2">
        <v>2</v>
      </c>
      <c r="F7" s="24">
        <v>0.82638888888888884</v>
      </c>
      <c r="G7" s="2" t="s">
        <v>43</v>
      </c>
      <c r="H7" s="23">
        <v>24</v>
      </c>
      <c r="I7" s="2">
        <f>VLOOKUP(E7,Hoja1!E:F,2,FALSE)</f>
        <v>90</v>
      </c>
      <c r="J7" s="13">
        <f t="shared" si="0"/>
        <v>24</v>
      </c>
      <c r="K7" s="8">
        <f t="shared" ref="K7" si="4">J7/I7</f>
        <v>0.26666666666666666</v>
      </c>
      <c r="N7"/>
      <c r="O7"/>
      <c r="P7"/>
      <c r="Q7"/>
    </row>
    <row r="8" spans="1:23" x14ac:dyDescent="0.35">
      <c r="A8">
        <v>7</v>
      </c>
      <c r="B8" s="2" t="s">
        <v>36</v>
      </c>
      <c r="C8" s="3">
        <v>45951</v>
      </c>
      <c r="D8" s="2" t="s">
        <v>37</v>
      </c>
      <c r="E8" s="2">
        <v>2</v>
      </c>
      <c r="F8" s="24">
        <v>0.8354166666666667</v>
      </c>
      <c r="G8" s="2" t="s">
        <v>44</v>
      </c>
      <c r="H8" s="23">
        <v>49</v>
      </c>
      <c r="I8" s="2">
        <f>VLOOKUP(E8,Hoja1!E:F,2,FALSE)</f>
        <v>90</v>
      </c>
      <c r="J8" s="13">
        <f t="shared" si="0"/>
        <v>49</v>
      </c>
      <c r="K8" s="8">
        <f t="shared" si="1"/>
        <v>0.5444444444444444</v>
      </c>
      <c r="N8"/>
      <c r="O8"/>
      <c r="P8"/>
      <c r="Q8"/>
    </row>
    <row r="9" spans="1:23" x14ac:dyDescent="0.35">
      <c r="A9">
        <v>8</v>
      </c>
      <c r="B9" s="2" t="s">
        <v>36</v>
      </c>
      <c r="C9" s="3">
        <v>45951</v>
      </c>
      <c r="D9" s="2" t="s">
        <v>37</v>
      </c>
      <c r="E9" s="2">
        <v>2</v>
      </c>
      <c r="F9" s="24">
        <v>0.84097222222222223</v>
      </c>
      <c r="G9" s="2" t="s">
        <v>45</v>
      </c>
      <c r="H9" s="23">
        <v>30</v>
      </c>
      <c r="I9" s="2">
        <f>VLOOKUP(E9,Hoja1!E:F,2,FALSE)</f>
        <v>90</v>
      </c>
      <c r="J9" s="13">
        <f t="shared" si="0"/>
        <v>30</v>
      </c>
      <c r="K9" s="8">
        <f t="shared" si="1"/>
        <v>0.33333333333333331</v>
      </c>
      <c r="N9"/>
      <c r="O9"/>
      <c r="P9"/>
      <c r="Q9"/>
    </row>
    <row r="10" spans="1:23" x14ac:dyDescent="0.35">
      <c r="A10">
        <v>9</v>
      </c>
      <c r="B10" s="2" t="s">
        <v>36</v>
      </c>
      <c r="C10" s="3">
        <v>45951</v>
      </c>
      <c r="D10" s="2" t="s">
        <v>37</v>
      </c>
      <c r="E10" s="2">
        <v>2</v>
      </c>
      <c r="F10" s="24">
        <v>0.84861111111111109</v>
      </c>
      <c r="G10" s="2" t="s">
        <v>46</v>
      </c>
      <c r="H10" s="23">
        <v>30</v>
      </c>
      <c r="I10" s="2">
        <f>VLOOKUP(E10,Hoja1!E:F,2,FALSE)</f>
        <v>90</v>
      </c>
      <c r="J10" s="13">
        <f t="shared" si="0"/>
        <v>30</v>
      </c>
      <c r="K10" s="8">
        <f t="shared" si="1"/>
        <v>0.33333333333333331</v>
      </c>
      <c r="M10" s="5"/>
      <c r="P10" s="17"/>
      <c r="Q10" s="18"/>
      <c r="R10" s="18"/>
    </row>
    <row r="11" spans="1:23" x14ac:dyDescent="0.35">
      <c r="A11">
        <v>10</v>
      </c>
      <c r="B11" s="2" t="s">
        <v>36</v>
      </c>
      <c r="C11" s="3">
        <v>45951</v>
      </c>
      <c r="D11" s="2" t="s">
        <v>37</v>
      </c>
      <c r="E11" s="2">
        <v>2</v>
      </c>
      <c r="F11" s="24">
        <v>0.85416666666666663</v>
      </c>
      <c r="G11" s="2" t="s">
        <v>47</v>
      </c>
      <c r="H11" s="23">
        <v>24</v>
      </c>
      <c r="I11" s="2">
        <f>VLOOKUP(E11,Hoja1!E:F,2,FALSE)</f>
        <v>90</v>
      </c>
      <c r="J11" s="13">
        <f t="shared" si="0"/>
        <v>24</v>
      </c>
      <c r="K11" s="8">
        <f t="shared" si="1"/>
        <v>0.26666666666666666</v>
      </c>
      <c r="M11" s="5"/>
      <c r="P11" s="17"/>
      <c r="Q11" s="18"/>
      <c r="R11" s="18"/>
    </row>
    <row r="12" spans="1:23" x14ac:dyDescent="0.35">
      <c r="A12">
        <v>11</v>
      </c>
      <c r="B12" s="2" t="s">
        <v>36</v>
      </c>
      <c r="C12" s="3">
        <v>45951</v>
      </c>
      <c r="D12" s="2" t="s">
        <v>37</v>
      </c>
      <c r="E12" s="2">
        <v>2</v>
      </c>
      <c r="F12" s="24">
        <v>0.86319444444444449</v>
      </c>
      <c r="G12" s="2" t="s">
        <v>48</v>
      </c>
      <c r="H12" s="23">
        <v>31</v>
      </c>
      <c r="I12" s="2">
        <f>VLOOKUP(E12,Hoja1!E:F,2,FALSE)</f>
        <v>90</v>
      </c>
      <c r="J12" s="13">
        <f t="shared" si="0"/>
        <v>31</v>
      </c>
      <c r="K12" s="8">
        <f t="shared" si="1"/>
        <v>0.34444444444444444</v>
      </c>
      <c r="M12" s="5"/>
      <c r="P12" s="17"/>
      <c r="Q12" s="18"/>
      <c r="R12" s="18"/>
    </row>
    <row r="13" spans="1:23" x14ac:dyDescent="0.35">
      <c r="A13">
        <v>12</v>
      </c>
      <c r="B13" s="2" t="s">
        <v>36</v>
      </c>
      <c r="C13" s="3">
        <v>45951</v>
      </c>
      <c r="D13" s="2" t="s">
        <v>37</v>
      </c>
      <c r="E13" s="2">
        <v>2</v>
      </c>
      <c r="F13" s="24">
        <v>0.87013888888888891</v>
      </c>
      <c r="G13" s="2" t="s">
        <v>49</v>
      </c>
      <c r="H13" s="23">
        <v>21</v>
      </c>
      <c r="I13" s="2">
        <f>VLOOKUP(E13,Hoja1!E:F,2,FALSE)</f>
        <v>90</v>
      </c>
      <c r="J13" s="13">
        <f t="shared" si="0"/>
        <v>21</v>
      </c>
      <c r="K13" s="8">
        <f t="shared" si="1"/>
        <v>0.23333333333333334</v>
      </c>
      <c r="M13" s="5"/>
      <c r="P13" s="17"/>
      <c r="Q13" s="18"/>
      <c r="R13" s="18"/>
    </row>
    <row r="14" spans="1:23" x14ac:dyDescent="0.35">
      <c r="A14">
        <v>13</v>
      </c>
      <c r="B14" s="2" t="s">
        <v>36</v>
      </c>
      <c r="C14" s="3">
        <v>45951</v>
      </c>
      <c r="D14" s="2" t="s">
        <v>37</v>
      </c>
      <c r="E14" s="2">
        <v>2</v>
      </c>
      <c r="F14" s="24">
        <v>0.87569444444444444</v>
      </c>
      <c r="G14" s="2" t="s">
        <v>50</v>
      </c>
      <c r="H14" s="23">
        <v>24</v>
      </c>
      <c r="I14" s="2">
        <f>VLOOKUP(E14,Hoja1!E:F,2,FALSE)</f>
        <v>90</v>
      </c>
      <c r="J14" s="13">
        <f t="shared" si="0"/>
        <v>24</v>
      </c>
      <c r="K14" s="8">
        <f t="shared" si="1"/>
        <v>0.26666666666666666</v>
      </c>
      <c r="M14" s="5"/>
      <c r="P14" s="17"/>
      <c r="Q14" s="18"/>
      <c r="R14" s="18"/>
    </row>
    <row r="15" spans="1:23" x14ac:dyDescent="0.35">
      <c r="A15">
        <v>14</v>
      </c>
      <c r="B15" s="2" t="s">
        <v>36</v>
      </c>
      <c r="C15" s="3">
        <v>45951</v>
      </c>
      <c r="D15" s="2" t="s">
        <v>37</v>
      </c>
      <c r="E15" s="2">
        <v>2</v>
      </c>
      <c r="F15" s="24">
        <v>0.88472222222222219</v>
      </c>
      <c r="G15" s="2" t="s">
        <v>38</v>
      </c>
      <c r="H15" s="23">
        <v>20</v>
      </c>
      <c r="I15" s="2">
        <f>VLOOKUP(E15,Hoja1!E:F,2,FALSE)</f>
        <v>90</v>
      </c>
      <c r="J15" s="13">
        <f t="shared" si="0"/>
        <v>20</v>
      </c>
      <c r="K15" s="8">
        <f t="shared" si="1"/>
        <v>0.22222222222222221</v>
      </c>
      <c r="M15" s="5"/>
      <c r="P15" s="17"/>
      <c r="Q15" s="18"/>
      <c r="R15" s="18"/>
    </row>
    <row r="16" spans="1:23" x14ac:dyDescent="0.35">
      <c r="A16">
        <v>15</v>
      </c>
      <c r="B16" s="2" t="s">
        <v>36</v>
      </c>
      <c r="C16" s="3">
        <v>45951</v>
      </c>
      <c r="D16" s="2" t="s">
        <v>37</v>
      </c>
      <c r="E16" s="2">
        <v>2</v>
      </c>
      <c r="F16" s="24">
        <v>0.89097222222222228</v>
      </c>
      <c r="G16" s="2" t="s">
        <v>51</v>
      </c>
      <c r="H16" s="23">
        <v>18</v>
      </c>
      <c r="I16" s="2">
        <f>VLOOKUP(E16,Hoja1!E:F,2,FALSE)</f>
        <v>90</v>
      </c>
      <c r="J16" s="13">
        <f t="shared" si="0"/>
        <v>18</v>
      </c>
      <c r="K16" s="8">
        <f t="shared" si="1"/>
        <v>0.2</v>
      </c>
      <c r="M16" s="5"/>
      <c r="P16" s="17"/>
      <c r="Q16" s="18"/>
      <c r="R16" s="18"/>
    </row>
    <row r="17" spans="1:18" x14ac:dyDescent="0.35">
      <c r="A17">
        <v>16</v>
      </c>
      <c r="B17" s="2" t="s">
        <v>36</v>
      </c>
      <c r="C17" s="3">
        <v>45951</v>
      </c>
      <c r="D17" s="2" t="s">
        <v>37</v>
      </c>
      <c r="E17" s="2">
        <v>2</v>
      </c>
      <c r="F17" s="24">
        <v>0.89652777777777781</v>
      </c>
      <c r="G17" s="2" t="s">
        <v>52</v>
      </c>
      <c r="H17" s="23">
        <v>20</v>
      </c>
      <c r="I17" s="2">
        <f>VLOOKUP(E17,Hoja1!E:F,2,FALSE)</f>
        <v>90</v>
      </c>
      <c r="J17" s="13">
        <f t="shared" si="0"/>
        <v>20</v>
      </c>
      <c r="K17" s="8">
        <f t="shared" si="1"/>
        <v>0.22222222222222221</v>
      </c>
      <c r="M17" s="5"/>
      <c r="P17" s="17"/>
      <c r="Q17" s="18"/>
      <c r="R17" s="18"/>
    </row>
    <row r="18" spans="1:18" x14ac:dyDescent="0.35">
      <c r="A18">
        <v>17</v>
      </c>
      <c r="B18" s="2" t="s">
        <v>36</v>
      </c>
      <c r="C18" s="3">
        <v>45951</v>
      </c>
      <c r="D18" s="2" t="s">
        <v>37</v>
      </c>
      <c r="E18" s="2">
        <v>2</v>
      </c>
      <c r="F18" s="24">
        <v>0.90555555555555556</v>
      </c>
      <c r="G18" s="2" t="s">
        <v>46</v>
      </c>
      <c r="H18" s="23">
        <v>25</v>
      </c>
      <c r="I18" s="2">
        <f>VLOOKUP(E18,Hoja1!E:F,2,FALSE)</f>
        <v>90</v>
      </c>
      <c r="J18" s="13">
        <f t="shared" si="0"/>
        <v>25</v>
      </c>
      <c r="K18" s="8">
        <f t="shared" si="1"/>
        <v>0.27777777777777779</v>
      </c>
      <c r="M18" s="5"/>
      <c r="P18" s="17"/>
      <c r="Q18" s="18"/>
      <c r="R18" s="18"/>
    </row>
    <row r="19" spans="1:18" x14ac:dyDescent="0.35">
      <c r="A19">
        <v>18</v>
      </c>
      <c r="B19" s="2" t="s">
        <v>36</v>
      </c>
      <c r="C19" s="3">
        <v>45951</v>
      </c>
      <c r="D19" s="2" t="s">
        <v>37</v>
      </c>
      <c r="E19" s="2">
        <v>2</v>
      </c>
      <c r="F19" s="24">
        <v>0.91041666666666665</v>
      </c>
      <c r="G19" s="2" t="s">
        <v>40</v>
      </c>
      <c r="H19" s="23">
        <v>17</v>
      </c>
      <c r="I19" s="2">
        <f>VLOOKUP(E19,Hoja1!E:F,2,FALSE)</f>
        <v>90</v>
      </c>
      <c r="J19" s="13">
        <f t="shared" si="0"/>
        <v>17</v>
      </c>
      <c r="K19" s="8">
        <f t="shared" si="1"/>
        <v>0.18888888888888888</v>
      </c>
      <c r="M19" s="5"/>
      <c r="P19" s="17"/>
      <c r="Q19" s="18"/>
      <c r="R19" s="18"/>
    </row>
    <row r="20" spans="1:18" x14ac:dyDescent="0.35">
      <c r="B20" s="5"/>
      <c r="C20" s="20"/>
      <c r="D20" s="5"/>
      <c r="E20" s="5"/>
      <c r="F20" s="25"/>
      <c r="G20" s="5"/>
      <c r="H20" s="26"/>
      <c r="I20" s="5"/>
      <c r="J20" s="22"/>
      <c r="K20" s="8">
        <v>0.85</v>
      </c>
    </row>
    <row r="21" spans="1:18" x14ac:dyDescent="0.35">
      <c r="B21" s="5"/>
      <c r="C21" s="20"/>
      <c r="D21" s="5"/>
      <c r="E21" s="5"/>
      <c r="F21" s="25"/>
      <c r="G21" s="5"/>
      <c r="H21" s="26"/>
      <c r="I21" s="5"/>
      <c r="J21" s="22"/>
      <c r="K21" s="17"/>
      <c r="N21"/>
      <c r="O21"/>
      <c r="P21"/>
      <c r="Q21"/>
    </row>
    <row r="22" spans="1:18" x14ac:dyDescent="0.35">
      <c r="B22" s="5"/>
      <c r="C22" s="20"/>
      <c r="D22" s="5"/>
      <c r="E22" s="5"/>
      <c r="F22" s="25"/>
      <c r="G22" s="5"/>
      <c r="H22" s="26"/>
      <c r="I22" s="5"/>
      <c r="J22" s="22"/>
      <c r="K22" s="17"/>
      <c r="N22"/>
      <c r="O22"/>
      <c r="P22"/>
      <c r="Q22"/>
    </row>
    <row r="23" spans="1:18" x14ac:dyDescent="0.35">
      <c r="B23" s="5"/>
      <c r="C23" s="20"/>
      <c r="D23" s="5"/>
      <c r="E23" s="5"/>
      <c r="F23" s="25"/>
      <c r="G23" s="5"/>
      <c r="H23" s="26"/>
      <c r="I23" s="5"/>
      <c r="J23" s="22"/>
      <c r="K23" s="17"/>
      <c r="N23"/>
      <c r="O23"/>
      <c r="P23"/>
      <c r="Q23"/>
    </row>
    <row r="24" spans="1:18" x14ac:dyDescent="0.35">
      <c r="B24" s="5"/>
      <c r="C24" s="20"/>
      <c r="D24" s="5"/>
      <c r="E24" s="5"/>
      <c r="F24" s="25"/>
      <c r="G24" s="5"/>
      <c r="H24" s="26"/>
      <c r="I24" s="5"/>
      <c r="J24" s="22"/>
      <c r="K24" s="17"/>
      <c r="N24"/>
      <c r="O24"/>
      <c r="P24"/>
      <c r="Q24"/>
    </row>
    <row r="25" spans="1:18" x14ac:dyDescent="0.35">
      <c r="B25" s="5"/>
      <c r="C25" s="20"/>
      <c r="D25" s="5"/>
      <c r="E25" s="5"/>
      <c r="F25" s="25"/>
      <c r="G25" s="5"/>
      <c r="H25" s="26"/>
      <c r="I25" s="5"/>
      <c r="J25" s="22"/>
      <c r="K25" s="17"/>
      <c r="N25"/>
      <c r="O25"/>
      <c r="P25"/>
      <c r="Q25"/>
    </row>
    <row r="26" spans="1:18" x14ac:dyDescent="0.35">
      <c r="B26" s="5"/>
      <c r="C26" s="20"/>
      <c r="D26" s="5"/>
      <c r="E26" s="5"/>
      <c r="F26" s="25"/>
      <c r="G26" s="5"/>
      <c r="H26" s="26"/>
      <c r="I26" s="5"/>
      <c r="J26" s="22"/>
      <c r="K26" s="17"/>
      <c r="N26"/>
      <c r="O26"/>
      <c r="P26"/>
      <c r="Q26"/>
    </row>
    <row r="27" spans="1:18" x14ac:dyDescent="0.35">
      <c r="B27" s="5"/>
      <c r="C27" s="20"/>
      <c r="D27" s="5"/>
      <c r="E27" s="5"/>
      <c r="F27" s="21"/>
      <c r="G27" s="5"/>
      <c r="H27" s="5"/>
      <c r="I27" s="5"/>
      <c r="J27" s="22"/>
      <c r="K27" s="17"/>
      <c r="N27"/>
      <c r="O27"/>
      <c r="P27"/>
      <c r="Q27"/>
    </row>
    <row r="28" spans="1:18" x14ac:dyDescent="0.35">
      <c r="B28" s="5"/>
      <c r="C28" s="20"/>
      <c r="D28" s="5"/>
      <c r="E28" s="5"/>
      <c r="F28" s="21"/>
      <c r="G28" s="5"/>
      <c r="H28" s="5"/>
      <c r="I28" s="5"/>
      <c r="J28" s="22"/>
      <c r="K28" s="17"/>
      <c r="N28"/>
      <c r="O28"/>
      <c r="P28"/>
      <c r="Q28"/>
    </row>
    <row r="29" spans="1:18" x14ac:dyDescent="0.35">
      <c r="B29" s="5"/>
      <c r="C29" s="20"/>
      <c r="D29" s="5"/>
      <c r="E29" s="5"/>
      <c r="F29" s="21"/>
      <c r="G29" s="5"/>
      <c r="H29" s="5"/>
      <c r="I29" s="5"/>
      <c r="J29" s="22"/>
      <c r="K29" s="17"/>
      <c r="N29"/>
      <c r="O29"/>
      <c r="P29"/>
      <c r="Q29"/>
    </row>
    <row r="30" spans="1:18" x14ac:dyDescent="0.35">
      <c r="B30" s="5"/>
      <c r="C30" s="20"/>
      <c r="D30" s="5"/>
      <c r="E30" s="5"/>
      <c r="F30" s="21"/>
      <c r="G30" s="5"/>
      <c r="H30" s="5"/>
      <c r="I30" s="5"/>
      <c r="J30" s="22"/>
      <c r="K30" s="17"/>
      <c r="N30"/>
      <c r="O30"/>
    </row>
    <row r="31" spans="1:18" x14ac:dyDescent="0.35">
      <c r="B31" s="5"/>
      <c r="C31" s="20"/>
      <c r="D31" s="5"/>
      <c r="E31" s="5"/>
      <c r="F31" s="21"/>
      <c r="G31" s="5"/>
      <c r="H31" s="5"/>
      <c r="I31" s="5"/>
      <c r="J31" s="22"/>
      <c r="K31" s="17"/>
    </row>
    <row r="32" spans="1:18" x14ac:dyDescent="0.35">
      <c r="B32" s="5"/>
      <c r="C32" s="20"/>
      <c r="D32" s="5"/>
      <c r="E32" s="5"/>
      <c r="F32" s="21"/>
      <c r="G32" s="5"/>
      <c r="H32" s="5"/>
      <c r="I32" s="5"/>
      <c r="J32" s="22"/>
      <c r="K32" s="17"/>
    </row>
    <row r="33" spans="2:11" x14ac:dyDescent="0.35">
      <c r="B33" s="5"/>
      <c r="C33" s="20"/>
      <c r="D33" s="5"/>
      <c r="E33" s="5"/>
      <c r="F33" s="21"/>
      <c r="G33" s="5"/>
      <c r="H33" s="5"/>
      <c r="I33" s="5"/>
      <c r="J33" s="22"/>
      <c r="K33" s="17"/>
    </row>
  </sheetData>
  <phoneticPr fontId="5" type="noConversion"/>
  <conditionalFormatting sqref="K2:K3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zoomScale="85" zoomScaleNormal="85" workbookViewId="0">
      <selection activeCell="J1" sqref="J1:V26"/>
    </sheetView>
  </sheetViews>
  <sheetFormatPr baseColWidth="10" defaultColWidth="11.453125" defaultRowHeight="14.5" x14ac:dyDescent="0.35"/>
  <cols>
    <col min="1" max="1" width="11.453125" style="4"/>
    <col min="2" max="2" width="11.453125" style="5"/>
    <col min="3" max="3" width="10.81640625" style="5"/>
    <col min="5" max="5" width="11.453125" style="5"/>
    <col min="6" max="6" width="13.7265625" style="5" bestFit="1" customWidth="1"/>
    <col min="14" max="14" width="12.54296875" bestFit="1" customWidth="1"/>
    <col min="18" max="18" width="11.81640625" bestFit="1" customWidth="1"/>
  </cols>
  <sheetData>
    <row r="1" spans="1:6" x14ac:dyDescent="0.35">
      <c r="A1" s="6" t="s">
        <v>28</v>
      </c>
      <c r="B1" s="2" t="s">
        <v>29</v>
      </c>
      <c r="C1" s="5" t="s">
        <v>30</v>
      </c>
      <c r="E1" s="2" t="s">
        <v>31</v>
      </c>
      <c r="F1" s="2" t="s">
        <v>6</v>
      </c>
    </row>
    <row r="2" spans="1:6" x14ac:dyDescent="0.35">
      <c r="A2" s="6">
        <v>0</v>
      </c>
      <c r="B2" s="2">
        <v>0</v>
      </c>
      <c r="C2" s="5">
        <f>D2*90</f>
        <v>0</v>
      </c>
      <c r="D2" s="12">
        <f>B2/150</f>
        <v>0</v>
      </c>
      <c r="E2" s="2">
        <v>1</v>
      </c>
      <c r="F2" s="2">
        <v>150</v>
      </c>
    </row>
    <row r="3" spans="1:6" x14ac:dyDescent="0.35">
      <c r="A3" s="6" t="s">
        <v>32</v>
      </c>
      <c r="B3" s="2">
        <v>15</v>
      </c>
      <c r="C3" s="5">
        <f t="shared" ref="C3:C11" si="0">D3*90</f>
        <v>9</v>
      </c>
      <c r="D3" s="12">
        <f t="shared" ref="D3:D11" si="1">B3/150</f>
        <v>0.1</v>
      </c>
      <c r="E3" s="2">
        <v>2</v>
      </c>
      <c r="F3" s="2">
        <v>90</v>
      </c>
    </row>
    <row r="4" spans="1:6" x14ac:dyDescent="0.35">
      <c r="A4" s="6" t="s">
        <v>33</v>
      </c>
      <c r="B4" s="2">
        <v>33</v>
      </c>
      <c r="C4" s="5">
        <f t="shared" si="0"/>
        <v>19.8</v>
      </c>
      <c r="D4" s="12">
        <f t="shared" si="1"/>
        <v>0.22</v>
      </c>
      <c r="E4" s="2">
        <v>3</v>
      </c>
      <c r="F4" s="2">
        <v>50</v>
      </c>
    </row>
    <row r="5" spans="1:6" x14ac:dyDescent="0.35">
      <c r="A5" s="6">
        <v>2</v>
      </c>
      <c r="B5" s="2">
        <v>45</v>
      </c>
      <c r="C5" s="5">
        <f t="shared" si="0"/>
        <v>27</v>
      </c>
      <c r="D5" s="12">
        <f t="shared" si="1"/>
        <v>0.3</v>
      </c>
      <c r="E5" s="2">
        <v>4</v>
      </c>
      <c r="F5" s="2">
        <v>77</v>
      </c>
    </row>
    <row r="6" spans="1:6" x14ac:dyDescent="0.35">
      <c r="A6" s="6">
        <v>3</v>
      </c>
      <c r="B6" s="2">
        <v>90</v>
      </c>
      <c r="C6" s="5">
        <f t="shared" si="0"/>
        <v>54</v>
      </c>
      <c r="D6" s="12">
        <f t="shared" si="1"/>
        <v>0.6</v>
      </c>
      <c r="E6" s="2">
        <v>5</v>
      </c>
      <c r="F6" s="2">
        <v>77</v>
      </c>
    </row>
    <row r="7" spans="1:6" x14ac:dyDescent="0.35">
      <c r="A7" s="6" t="s">
        <v>26</v>
      </c>
      <c r="B7" s="2">
        <v>110</v>
      </c>
      <c r="C7" s="5">
        <f t="shared" si="0"/>
        <v>66</v>
      </c>
      <c r="D7" s="12">
        <f t="shared" si="1"/>
        <v>0.73333333333333328</v>
      </c>
      <c r="E7" s="2">
        <v>6</v>
      </c>
      <c r="F7" s="2">
        <v>90</v>
      </c>
    </row>
    <row r="8" spans="1:6" x14ac:dyDescent="0.35">
      <c r="A8" s="6" t="s">
        <v>27</v>
      </c>
      <c r="B8" s="2">
        <v>110</v>
      </c>
      <c r="C8" s="5">
        <f t="shared" si="0"/>
        <v>66</v>
      </c>
      <c r="D8" s="12">
        <f t="shared" si="1"/>
        <v>0.73333333333333328</v>
      </c>
    </row>
    <row r="9" spans="1:6" x14ac:dyDescent="0.35">
      <c r="A9" s="6" t="s">
        <v>14</v>
      </c>
      <c r="B9" s="2">
        <v>130</v>
      </c>
      <c r="C9" s="5">
        <f t="shared" si="0"/>
        <v>78</v>
      </c>
      <c r="D9" s="12">
        <f t="shared" si="1"/>
        <v>0.8666666666666667</v>
      </c>
    </row>
    <row r="10" spans="1:6" x14ac:dyDescent="0.35">
      <c r="A10" s="6" t="s">
        <v>17</v>
      </c>
      <c r="B10" s="2">
        <v>140</v>
      </c>
      <c r="C10" s="5">
        <f t="shared" si="0"/>
        <v>84</v>
      </c>
      <c r="D10" s="12">
        <f t="shared" si="1"/>
        <v>0.93333333333333335</v>
      </c>
    </row>
    <row r="11" spans="1:6" x14ac:dyDescent="0.35">
      <c r="A11" s="6" t="s">
        <v>34</v>
      </c>
      <c r="B11" s="2">
        <v>150</v>
      </c>
      <c r="C11" s="5">
        <f t="shared" si="0"/>
        <v>90</v>
      </c>
      <c r="D11" s="12">
        <f t="shared" si="1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985F51-BFA6-4E2C-9B47-A76FBED8DFAD}"/>
</file>

<file path=customXml/itemProps3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B16</vt:lpstr>
      <vt:lpstr>Hoja1</vt:lpstr>
      <vt:lpstr>'B16'!Área_de_impresión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